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60" i="1"/>
  <c r="C61"/>
  <c r="C62"/>
  <c r="C63"/>
  <c r="C64"/>
  <c r="C65"/>
  <c r="C66"/>
  <c r="C67"/>
  <c r="C68"/>
  <c r="C69"/>
  <c r="C70"/>
  <c r="C71"/>
  <c r="C60"/>
  <c r="C72" s="1"/>
  <c r="B53"/>
  <c r="J4"/>
  <c r="D21"/>
  <c r="D22"/>
  <c r="D23"/>
  <c r="D24"/>
  <c r="D25"/>
  <c r="D26"/>
  <c r="D27"/>
  <c r="D28"/>
  <c r="D29"/>
  <c r="F29"/>
  <c r="E29"/>
  <c r="C29"/>
  <c r="B29"/>
  <c r="F28"/>
  <c r="E28"/>
  <c r="C28"/>
  <c r="B28"/>
  <c r="F27"/>
  <c r="E27"/>
  <c r="C27"/>
  <c r="B27"/>
  <c r="F26"/>
  <c r="E26"/>
  <c r="C26"/>
  <c r="B26"/>
  <c r="F25"/>
  <c r="E25"/>
  <c r="C25"/>
  <c r="B25"/>
  <c r="F24"/>
  <c r="E24"/>
  <c r="C24"/>
  <c r="B24"/>
  <c r="F23"/>
  <c r="E23"/>
  <c r="C23"/>
  <c r="B23"/>
  <c r="F22"/>
  <c r="E22"/>
  <c r="C22"/>
  <c r="B22"/>
  <c r="F21"/>
  <c r="E21"/>
  <c r="C21"/>
  <c r="B21"/>
  <c r="F20"/>
  <c r="F31" s="1"/>
  <c r="E20"/>
  <c r="D20"/>
  <c r="C20"/>
  <c r="B20"/>
  <c r="G20" s="1"/>
  <c r="G14"/>
  <c r="F14"/>
  <c r="G21" l="1"/>
  <c r="G22"/>
  <c r="H22" s="1"/>
  <c r="G23"/>
  <c r="G24"/>
  <c r="H24" s="1"/>
  <c r="G25"/>
  <c r="G26"/>
  <c r="H26" s="1"/>
  <c r="G27"/>
  <c r="G28"/>
  <c r="H28" s="1"/>
  <c r="G29"/>
  <c r="B44"/>
  <c r="H21"/>
  <c r="B45"/>
  <c r="B46"/>
  <c r="H23"/>
  <c r="B47"/>
  <c r="B48"/>
  <c r="H25"/>
  <c r="B49"/>
  <c r="B50"/>
  <c r="H27"/>
  <c r="B51"/>
  <c r="B52"/>
  <c r="H29"/>
  <c r="B43"/>
  <c r="H20"/>
  <c r="G31"/>
  <c r="D31"/>
  <c r="B54" l="1"/>
  <c r="A37"/>
  <c r="B37" s="1"/>
</calcChain>
</file>

<file path=xl/sharedStrings.xml><?xml version="1.0" encoding="utf-8"?>
<sst xmlns="http://schemas.openxmlformats.org/spreadsheetml/2006/main" count="77" uniqueCount="52">
  <si>
    <t>Υδρολογικό έτος</t>
  </si>
  <si>
    <t>Στάθμη την</t>
  </si>
  <si>
    <t>Βροχή στη λεκάνη (mm)</t>
  </si>
  <si>
    <t>Βροχή στη</t>
  </si>
  <si>
    <t>Εξάτμιση από υδάτινη επιφάνεια (mm)</t>
  </si>
  <si>
    <t>Ύδρευση</t>
  </si>
  <si>
    <t>Άρδευση</t>
  </si>
  <si>
    <t>λίμνη (mm)</t>
  </si>
  <si>
    <t>2000-01</t>
  </si>
  <si>
    <t>2001-02</t>
  </si>
  <si>
    <t>2002-03</t>
  </si>
  <si>
    <t>2003-04</t>
  </si>
  <si>
    <t>2004-05</t>
  </si>
  <si>
    <t>2005-06</t>
  </si>
  <si>
    <t>2006-07</t>
  </si>
  <si>
    <t>2007-08</t>
  </si>
  <si>
    <t>2008-09</t>
  </si>
  <si>
    <t>2009-10</t>
  </si>
  <si>
    <t>2010-11</t>
  </si>
  <si>
    <t>Μέσος όρος</t>
  </si>
  <si>
    <t>Συντελεστής Απορροής</t>
  </si>
  <si>
    <t>ΔH</t>
  </si>
  <si>
    <t>V διαφυγής</t>
  </si>
  <si>
    <t>ΔV</t>
  </si>
  <si>
    <t>1ο Ερώτημα</t>
  </si>
  <si>
    <t>2ο Ερώτημα</t>
  </si>
  <si>
    <t>υδρολογικό ισοζύγιο λίμνης: ΔV=Q+Vp-Ve-Vδιαφ.-Vυδρ.-Vαρδ.</t>
  </si>
  <si>
    <t>Σ.Α.=Q/Vp</t>
  </si>
  <si>
    <t>(ΔΗ=ΔV/A) (με τον μ.ο.)</t>
  </si>
  <si>
    <t>3ο Ερώτημα</t>
  </si>
  <si>
    <r>
      <t>ίδια φυσιογραφικά χαρακτηριστικά =&gt; ίδιοι Σ.Α. =&gt; Q</t>
    </r>
    <r>
      <rPr>
        <b/>
        <i/>
        <vertAlign val="subscript"/>
        <sz val="11"/>
        <color rgb="FF000000"/>
        <rFont val="Calibri"/>
        <family val="2"/>
        <charset val="161"/>
        <scheme val="minor"/>
      </rPr>
      <t xml:space="preserve">A </t>
    </r>
    <r>
      <rPr>
        <b/>
        <i/>
        <sz val="11"/>
        <color rgb="FF000000"/>
        <rFont val="Calibri"/>
        <family val="2"/>
        <charset val="161"/>
        <scheme val="minor"/>
      </rPr>
      <t>= Q</t>
    </r>
    <r>
      <rPr>
        <b/>
        <i/>
        <vertAlign val="subscript"/>
        <sz val="11"/>
        <color rgb="FF000000"/>
        <rFont val="Calibri"/>
        <family val="2"/>
        <charset val="161"/>
        <scheme val="minor"/>
      </rPr>
      <t>1</t>
    </r>
    <r>
      <rPr>
        <b/>
        <i/>
        <sz val="11"/>
        <color rgb="FF000000"/>
        <rFont val="Calibri"/>
        <family val="2"/>
        <charset val="161"/>
        <scheme val="minor"/>
      </rPr>
      <t>*1,2*100/(600-40)</t>
    </r>
  </si>
  <si>
    <t>Μέση ετήσια απορροή</t>
  </si>
  <si>
    <t>4ο Ερώτημα</t>
  </si>
  <si>
    <t>Συνολ.Όγκος=Σ(Q ημερησίως)</t>
  </si>
  <si>
    <t>αιχμή=max(Q ημερησίως)</t>
  </si>
  <si>
    <t>Ημερομηνία</t>
  </si>
  <si>
    <r>
      <t>1</t>
    </r>
    <r>
      <rPr>
        <b/>
        <vertAlign val="superscript"/>
        <sz val="11"/>
        <color rgb="FF006600"/>
        <rFont val="Calibri"/>
        <family val="2"/>
        <charset val="161"/>
        <scheme val="minor"/>
      </rPr>
      <t>η</t>
    </r>
    <r>
      <rPr>
        <b/>
        <sz val="11"/>
        <color rgb="FF006600"/>
        <rFont val="Calibri"/>
        <family val="2"/>
        <charset val="161"/>
        <scheme val="minor"/>
      </rPr>
      <t xml:space="preserve"> Οκτωβρίου (m)</t>
    </r>
  </si>
  <si>
    <r>
      <t>(m</t>
    </r>
    <r>
      <rPr>
        <b/>
        <vertAlign val="superscript"/>
        <sz val="11"/>
        <color rgb="FF006600"/>
        <rFont val="Calibri"/>
        <family val="2"/>
        <charset val="161"/>
        <scheme val="minor"/>
      </rPr>
      <t xml:space="preserve">3 </t>
    </r>
    <r>
      <rPr>
        <b/>
        <sz val="11"/>
        <color rgb="FF006600"/>
        <rFont val="Calibri"/>
        <family val="2"/>
        <charset val="161"/>
        <scheme val="minor"/>
      </rPr>
      <t>´ 10</t>
    </r>
    <r>
      <rPr>
        <b/>
        <vertAlign val="superscript"/>
        <sz val="11"/>
        <color rgb="FF006600"/>
        <rFont val="Calibri"/>
        <family val="2"/>
        <charset val="161"/>
        <scheme val="minor"/>
      </rPr>
      <t>6</t>
    </r>
    <r>
      <rPr>
        <b/>
        <sz val="11"/>
        <color rgb="FF006600"/>
        <rFont val="Calibri"/>
        <family val="2"/>
        <charset val="161"/>
        <scheme val="minor"/>
      </rPr>
      <t>)</t>
    </r>
  </si>
  <si>
    <r>
      <t>(m</t>
    </r>
    <r>
      <rPr>
        <b/>
        <vertAlign val="superscript"/>
        <sz val="11"/>
        <color rgb="FF006600"/>
        <rFont val="Calibri"/>
        <family val="2"/>
        <charset val="161"/>
        <scheme val="minor"/>
      </rPr>
      <t xml:space="preserve">3 </t>
    </r>
    <r>
      <rPr>
        <b/>
        <sz val="11"/>
        <color rgb="FF006600"/>
        <rFont val="Calibri"/>
        <family val="2"/>
        <charset val="161"/>
        <scheme val="minor"/>
      </rPr>
      <t>´ 10</t>
    </r>
    <r>
      <rPr>
        <b/>
        <vertAlign val="superscript"/>
        <sz val="11"/>
        <color rgb="FF006600"/>
        <rFont val="Calibri"/>
        <family val="2"/>
        <charset val="161"/>
        <scheme val="minor"/>
      </rPr>
      <t>6</t>
    </r>
    <r>
      <rPr>
        <b/>
        <sz val="11"/>
        <color rgb="FF006600"/>
        <rFont val="Calibri"/>
        <family val="2"/>
        <charset val="161"/>
        <scheme val="minor"/>
      </rPr>
      <t>)</t>
    </r>
  </si>
  <si>
    <r>
      <rPr>
        <b/>
        <sz val="11"/>
        <color rgb="FF006600"/>
        <rFont val="Calibri"/>
        <family val="2"/>
        <charset val="161"/>
        <scheme val="minor"/>
      </rPr>
      <t>m</t>
    </r>
    <r>
      <rPr>
        <b/>
        <vertAlign val="superscript"/>
        <sz val="11"/>
        <color rgb="FF006600"/>
        <rFont val="Calibri"/>
        <family val="2"/>
        <charset val="161"/>
        <scheme val="minor"/>
      </rPr>
      <t>3</t>
    </r>
    <r>
      <rPr>
        <b/>
        <sz val="11"/>
        <color rgb="FF006600"/>
        <rFont val="Calibri"/>
        <family val="2"/>
        <charset val="161"/>
        <scheme val="minor"/>
      </rPr>
      <t>/s</t>
    </r>
  </si>
  <si>
    <r>
      <t>hm</t>
    </r>
    <r>
      <rPr>
        <b/>
        <vertAlign val="superscript"/>
        <sz val="11"/>
        <color rgb="FF006600"/>
        <rFont val="Calibri"/>
        <family val="2"/>
        <charset val="161"/>
        <scheme val="minor"/>
      </rPr>
      <t>3</t>
    </r>
    <r>
      <rPr>
        <b/>
        <sz val="11"/>
        <color rgb="FF006600"/>
        <rFont val="Calibri"/>
        <family val="2"/>
        <charset val="161"/>
        <scheme val="minor"/>
      </rPr>
      <t xml:space="preserve"> ετησίως</t>
    </r>
  </si>
  <si>
    <r>
      <t>ΔV λίμνης hm</t>
    </r>
    <r>
      <rPr>
        <b/>
        <vertAlign val="superscript"/>
        <sz val="11"/>
        <color rgb="FF996633"/>
        <rFont val="Calibri"/>
        <family val="2"/>
        <charset val="161"/>
        <scheme val="minor"/>
      </rPr>
      <t>3</t>
    </r>
  </si>
  <si>
    <r>
      <t>V</t>
    </r>
    <r>
      <rPr>
        <b/>
        <vertAlign val="subscript"/>
        <sz val="11"/>
        <color rgb="FF996633"/>
        <rFont val="Calibri"/>
        <family val="2"/>
        <charset val="161"/>
        <scheme val="minor"/>
      </rPr>
      <t>P</t>
    </r>
    <r>
      <rPr>
        <b/>
        <sz val="11"/>
        <color rgb="FF996633"/>
        <rFont val="Calibri"/>
        <family val="2"/>
        <charset val="161"/>
        <scheme val="minor"/>
      </rPr>
      <t xml:space="preserve"> λεκάνης hm</t>
    </r>
    <r>
      <rPr>
        <b/>
        <vertAlign val="superscript"/>
        <sz val="11"/>
        <color rgb="FF996633"/>
        <rFont val="Calibri"/>
        <family val="2"/>
        <charset val="161"/>
        <scheme val="minor"/>
      </rPr>
      <t>3</t>
    </r>
  </si>
  <si>
    <r>
      <t>V</t>
    </r>
    <r>
      <rPr>
        <b/>
        <vertAlign val="subscript"/>
        <sz val="11"/>
        <color rgb="FF996633"/>
        <rFont val="Calibri"/>
        <family val="2"/>
        <charset val="161"/>
        <scheme val="minor"/>
      </rPr>
      <t>P</t>
    </r>
    <r>
      <rPr>
        <b/>
        <sz val="11"/>
        <color rgb="FF996633"/>
        <rFont val="Calibri"/>
        <family val="2"/>
        <charset val="161"/>
        <scheme val="minor"/>
      </rPr>
      <t xml:space="preserve"> λίμνης hm</t>
    </r>
    <r>
      <rPr>
        <b/>
        <vertAlign val="superscript"/>
        <sz val="11"/>
        <color rgb="FF996633"/>
        <rFont val="Calibri"/>
        <family val="2"/>
        <charset val="161"/>
        <scheme val="minor"/>
      </rPr>
      <t>3</t>
    </r>
  </si>
  <si>
    <r>
      <t>V</t>
    </r>
    <r>
      <rPr>
        <b/>
        <vertAlign val="subscript"/>
        <sz val="11"/>
        <color rgb="FF996633"/>
        <rFont val="Calibri"/>
        <family val="2"/>
        <charset val="161"/>
        <scheme val="minor"/>
      </rPr>
      <t>Ε</t>
    </r>
    <r>
      <rPr>
        <b/>
        <sz val="11"/>
        <color rgb="FF996633"/>
        <rFont val="Calibri"/>
        <family val="2"/>
        <charset val="161"/>
        <scheme val="minor"/>
      </rPr>
      <t xml:space="preserve"> λεκάνης hm</t>
    </r>
    <r>
      <rPr>
        <b/>
        <vertAlign val="superscript"/>
        <sz val="11"/>
        <color rgb="FF996633"/>
        <rFont val="Calibri"/>
        <family val="2"/>
        <charset val="161"/>
        <scheme val="minor"/>
      </rPr>
      <t>3</t>
    </r>
  </si>
  <si>
    <r>
      <t>V</t>
    </r>
    <r>
      <rPr>
        <b/>
        <vertAlign val="subscript"/>
        <sz val="11"/>
        <color rgb="FF996633"/>
        <rFont val="Calibri"/>
        <family val="2"/>
        <charset val="161"/>
        <scheme val="minor"/>
      </rPr>
      <t>Ε</t>
    </r>
    <r>
      <rPr>
        <b/>
        <sz val="11"/>
        <color rgb="FF996633"/>
        <rFont val="Calibri"/>
        <family val="2"/>
        <charset val="161"/>
        <scheme val="minor"/>
      </rPr>
      <t xml:space="preserve"> λίμνης hm</t>
    </r>
    <r>
      <rPr>
        <b/>
        <vertAlign val="superscript"/>
        <sz val="11"/>
        <color rgb="FF996633"/>
        <rFont val="Calibri"/>
        <family val="2"/>
        <charset val="161"/>
        <scheme val="minor"/>
      </rPr>
      <t>3</t>
    </r>
  </si>
  <si>
    <r>
      <t>Q</t>
    </r>
    <r>
      <rPr>
        <b/>
        <vertAlign val="subscript"/>
        <sz val="11"/>
        <color rgb="FF996633"/>
        <rFont val="Calibri"/>
        <family val="2"/>
        <charset val="161"/>
        <scheme val="minor"/>
      </rPr>
      <t>1</t>
    </r>
    <r>
      <rPr>
        <b/>
        <sz val="11"/>
        <color rgb="FF996633"/>
        <rFont val="Calibri"/>
        <family val="2"/>
        <charset val="161"/>
        <scheme val="minor"/>
      </rPr>
      <t xml:space="preserve"> (εισροή στον ταμιευτήρα) hm</t>
    </r>
    <r>
      <rPr>
        <b/>
        <vertAlign val="superscript"/>
        <sz val="11"/>
        <color rgb="FF996633"/>
        <rFont val="Calibri"/>
        <family val="2"/>
        <charset val="161"/>
        <scheme val="minor"/>
      </rPr>
      <t>3</t>
    </r>
  </si>
  <si>
    <r>
      <t>Q</t>
    </r>
    <r>
      <rPr>
        <b/>
        <vertAlign val="subscript"/>
        <sz val="11"/>
        <color rgb="FF003366"/>
        <rFont val="Calibri"/>
        <family val="2"/>
        <charset val="161"/>
        <scheme val="minor"/>
      </rPr>
      <t xml:space="preserve">A </t>
    </r>
    <r>
      <rPr>
        <b/>
        <sz val="11"/>
        <color rgb="FF003366"/>
        <rFont val="Calibri"/>
        <family val="2"/>
        <charset val="161"/>
        <scheme val="minor"/>
      </rPr>
      <t>hm</t>
    </r>
    <r>
      <rPr>
        <b/>
        <vertAlign val="superscript"/>
        <sz val="11"/>
        <color rgb="FF003366"/>
        <rFont val="Calibri"/>
        <family val="2"/>
        <charset val="161"/>
        <scheme val="minor"/>
      </rPr>
      <t>3</t>
    </r>
  </si>
  <si>
    <r>
      <t>Συνολικός Όγκος σε (hm</t>
    </r>
    <r>
      <rPr>
        <b/>
        <vertAlign val="superscript"/>
        <sz val="11"/>
        <color rgb="FFFFCCFF"/>
        <rFont val="Calibri"/>
        <family val="2"/>
        <charset val="161"/>
        <scheme val="minor"/>
      </rPr>
      <t>3</t>
    </r>
    <r>
      <rPr>
        <b/>
        <sz val="11"/>
        <color rgb="FFFFCCFF"/>
        <rFont val="Calibri"/>
        <family val="2"/>
        <charset val="161"/>
        <scheme val="minor"/>
      </rPr>
      <t>)</t>
    </r>
  </si>
  <si>
    <r>
      <t>Q Παροχή (m</t>
    </r>
    <r>
      <rPr>
        <b/>
        <vertAlign val="superscript"/>
        <sz val="11"/>
        <color rgb="FFFFCCFF"/>
        <rFont val="Calibri"/>
        <family val="2"/>
        <charset val="161"/>
        <scheme val="minor"/>
      </rPr>
      <t>3</t>
    </r>
    <r>
      <rPr>
        <b/>
        <sz val="11"/>
        <color rgb="FFFFCCFF"/>
        <rFont val="Calibri"/>
        <family val="2"/>
        <charset val="161"/>
        <scheme val="minor"/>
      </rPr>
      <t>/s)</t>
    </r>
  </si>
  <si>
    <r>
      <t>Q ημερησίως σε hm</t>
    </r>
    <r>
      <rPr>
        <b/>
        <vertAlign val="superscript"/>
        <sz val="11"/>
        <color rgb="FFFFCCFF"/>
        <rFont val="Calibri"/>
        <family val="2"/>
        <charset val="161"/>
      </rPr>
      <t>3</t>
    </r>
  </si>
  <si>
    <r>
      <t>Ημερήσια Παροχή Αιχμής (hm</t>
    </r>
    <r>
      <rPr>
        <b/>
        <vertAlign val="superscript"/>
        <sz val="11"/>
        <color rgb="FFFFCCFF"/>
        <rFont val="Calibri"/>
        <family val="2"/>
        <charset val="161"/>
      </rPr>
      <t>3</t>
    </r>
    <r>
      <rPr>
        <b/>
        <sz val="11"/>
        <color rgb="FFFFCCFF"/>
        <rFont val="Calibri"/>
        <family val="2"/>
        <charset val="161"/>
      </rPr>
      <t>)</t>
    </r>
  </si>
</sst>
</file>

<file path=xl/styles.xml><?xml version="1.0" encoding="utf-8"?>
<styleSheet xmlns="http://schemas.openxmlformats.org/spreadsheetml/2006/main">
  <fonts count="23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u/>
      <sz val="12"/>
      <color rgb="FF000000"/>
      <name val="Calibri"/>
      <family val="2"/>
      <charset val="161"/>
      <scheme val="minor"/>
    </font>
    <font>
      <b/>
      <i/>
      <sz val="11"/>
      <color rgb="FF000000"/>
      <name val="Calibri"/>
      <family val="2"/>
      <charset val="161"/>
      <scheme val="minor"/>
    </font>
    <font>
      <b/>
      <i/>
      <vertAlign val="subscript"/>
      <sz val="11"/>
      <color rgb="FF000000"/>
      <name val="Calibri"/>
      <family val="2"/>
      <charset val="161"/>
      <scheme val="minor"/>
    </font>
    <font>
      <b/>
      <sz val="11"/>
      <color rgb="FF006600"/>
      <name val="Calibri"/>
      <family val="2"/>
      <charset val="161"/>
      <scheme val="minor"/>
    </font>
    <font>
      <sz val="11"/>
      <color rgb="FF006600"/>
      <name val="Calibri"/>
      <family val="2"/>
      <charset val="161"/>
      <scheme val="minor"/>
    </font>
    <font>
      <b/>
      <vertAlign val="superscript"/>
      <sz val="11"/>
      <color rgb="FF006600"/>
      <name val="Calibri"/>
      <family val="2"/>
      <charset val="161"/>
      <scheme val="minor"/>
    </font>
    <font>
      <b/>
      <sz val="11"/>
      <color rgb="FF996633"/>
      <name val="Calibri"/>
      <family val="2"/>
      <charset val="161"/>
      <scheme val="minor"/>
    </font>
    <font>
      <sz val="11"/>
      <color rgb="FF996633"/>
      <name val="Calibri"/>
      <family val="2"/>
      <charset val="161"/>
      <scheme val="minor"/>
    </font>
    <font>
      <b/>
      <vertAlign val="superscript"/>
      <sz val="11"/>
      <color rgb="FF996633"/>
      <name val="Calibri"/>
      <family val="2"/>
      <charset val="161"/>
      <scheme val="minor"/>
    </font>
    <font>
      <b/>
      <vertAlign val="subscript"/>
      <sz val="11"/>
      <color rgb="FF996633"/>
      <name val="Calibri"/>
      <family val="2"/>
      <charset val="161"/>
      <scheme val="minor"/>
    </font>
    <font>
      <b/>
      <sz val="11"/>
      <color rgb="FF003366"/>
      <name val="Calibri"/>
      <family val="2"/>
      <charset val="161"/>
      <scheme val="minor"/>
    </font>
    <font>
      <sz val="11"/>
      <color rgb="FF003366"/>
      <name val="Calibri"/>
      <family val="2"/>
      <charset val="161"/>
      <scheme val="minor"/>
    </font>
    <font>
      <b/>
      <vertAlign val="subscript"/>
      <sz val="11"/>
      <color rgb="FF003366"/>
      <name val="Calibri"/>
      <family val="2"/>
      <charset val="161"/>
      <scheme val="minor"/>
    </font>
    <font>
      <b/>
      <vertAlign val="superscript"/>
      <sz val="11"/>
      <color rgb="FF003366"/>
      <name val="Calibri"/>
      <family val="2"/>
      <charset val="161"/>
      <scheme val="minor"/>
    </font>
    <font>
      <b/>
      <sz val="11"/>
      <color rgb="FFFFCCFF"/>
      <name val="Calibri"/>
      <family val="2"/>
      <charset val="161"/>
      <scheme val="minor"/>
    </font>
    <font>
      <sz val="11"/>
      <color rgb="FFFFCCFF"/>
      <name val="Calibri"/>
      <family val="2"/>
      <charset val="161"/>
      <scheme val="minor"/>
    </font>
    <font>
      <b/>
      <vertAlign val="superscript"/>
      <sz val="11"/>
      <color rgb="FFFFCCFF"/>
      <name val="Calibri"/>
      <family val="2"/>
      <charset val="161"/>
      <scheme val="minor"/>
    </font>
    <font>
      <b/>
      <sz val="11"/>
      <color rgb="FFFFCCFF"/>
      <name val="Calibri"/>
      <family val="2"/>
      <charset val="161"/>
    </font>
    <font>
      <b/>
      <vertAlign val="superscript"/>
      <sz val="11"/>
      <color rgb="FFFFCCFF"/>
      <name val="Calibri"/>
      <family val="2"/>
      <charset val="161"/>
    </font>
    <font>
      <b/>
      <sz val="11"/>
      <color rgb="FF990000"/>
      <name val="Calibri"/>
      <family val="2"/>
      <charset val="161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660033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rgb="FFCC6600"/>
        <bgColor indexed="64"/>
      </patternFill>
    </fill>
    <fill>
      <patternFill patternType="solid">
        <fgColor rgb="FFFFCC66"/>
        <bgColor indexed="64"/>
      </patternFill>
    </fill>
  </fills>
  <borders count="46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rgb="FF006600"/>
      </left>
      <right style="thick">
        <color rgb="FF006600"/>
      </right>
      <top style="thick">
        <color rgb="FF006600"/>
      </top>
      <bottom style="thick">
        <color rgb="FF006600"/>
      </bottom>
      <diagonal/>
    </border>
    <border>
      <left style="thick">
        <color rgb="FF006600"/>
      </left>
      <right style="thin">
        <color rgb="FF006600"/>
      </right>
      <top style="thick">
        <color rgb="FF006600"/>
      </top>
      <bottom style="thin">
        <color rgb="FF006600"/>
      </bottom>
      <diagonal/>
    </border>
    <border>
      <left style="thin">
        <color rgb="FF006600"/>
      </left>
      <right style="thin">
        <color rgb="FF006600"/>
      </right>
      <top style="thick">
        <color rgb="FF006600"/>
      </top>
      <bottom style="thin">
        <color rgb="FF006600"/>
      </bottom>
      <diagonal/>
    </border>
    <border>
      <left style="thin">
        <color rgb="FF006600"/>
      </left>
      <right style="thick">
        <color rgb="FF006600"/>
      </right>
      <top style="thick">
        <color rgb="FF006600"/>
      </top>
      <bottom style="thin">
        <color rgb="FF006600"/>
      </bottom>
      <diagonal/>
    </border>
    <border>
      <left style="thick">
        <color rgb="FF006600"/>
      </left>
      <right style="thin">
        <color rgb="FF006600"/>
      </right>
      <top style="thin">
        <color rgb="FF006600"/>
      </top>
      <bottom style="thin">
        <color rgb="FF006600"/>
      </bottom>
      <diagonal/>
    </border>
    <border>
      <left style="thin">
        <color rgb="FF006600"/>
      </left>
      <right style="thin">
        <color rgb="FF006600"/>
      </right>
      <top style="thin">
        <color rgb="FF006600"/>
      </top>
      <bottom style="thin">
        <color rgb="FF006600"/>
      </bottom>
      <diagonal/>
    </border>
    <border>
      <left style="thin">
        <color rgb="FF006600"/>
      </left>
      <right style="thick">
        <color rgb="FF006600"/>
      </right>
      <top style="thin">
        <color rgb="FF006600"/>
      </top>
      <bottom style="thin">
        <color rgb="FF006600"/>
      </bottom>
      <diagonal/>
    </border>
    <border>
      <left style="thick">
        <color rgb="FF006600"/>
      </left>
      <right style="thin">
        <color rgb="FF006600"/>
      </right>
      <top style="thin">
        <color rgb="FF006600"/>
      </top>
      <bottom style="thick">
        <color rgb="FF006600"/>
      </bottom>
      <diagonal/>
    </border>
    <border>
      <left style="thin">
        <color rgb="FF006600"/>
      </left>
      <right style="thin">
        <color rgb="FF006600"/>
      </right>
      <top style="thin">
        <color rgb="FF006600"/>
      </top>
      <bottom style="thick">
        <color rgb="FF006600"/>
      </bottom>
      <diagonal/>
    </border>
    <border>
      <left style="thin">
        <color rgb="FF006600"/>
      </left>
      <right style="thick">
        <color rgb="FF006600"/>
      </right>
      <top style="thin">
        <color rgb="FF006600"/>
      </top>
      <bottom style="thick">
        <color rgb="FF006600"/>
      </bottom>
      <diagonal/>
    </border>
    <border>
      <left style="thick">
        <color rgb="FF006600"/>
      </left>
      <right style="thick">
        <color rgb="FF006600"/>
      </right>
      <top/>
      <bottom style="thick">
        <color rgb="FF006600"/>
      </bottom>
      <diagonal/>
    </border>
    <border>
      <left style="thick">
        <color rgb="FF006600"/>
      </left>
      <right style="thick">
        <color rgb="FF006600"/>
      </right>
      <top style="thick">
        <color rgb="FF006600"/>
      </top>
      <bottom/>
      <diagonal/>
    </border>
    <border>
      <left style="thick">
        <color rgb="FF006600"/>
      </left>
      <right style="thick">
        <color rgb="FF006600"/>
      </right>
      <top style="thick">
        <color rgb="FF006600"/>
      </top>
      <bottom style="thin">
        <color rgb="FF006600"/>
      </bottom>
      <diagonal/>
    </border>
    <border>
      <left style="thick">
        <color rgb="FF006600"/>
      </left>
      <right style="thick">
        <color rgb="FF006600"/>
      </right>
      <top style="thin">
        <color rgb="FF006600"/>
      </top>
      <bottom style="thick">
        <color rgb="FF006600"/>
      </bottom>
      <diagonal/>
    </border>
    <border>
      <left style="thick">
        <color rgb="FF996633"/>
      </left>
      <right style="thick">
        <color rgb="FF996633"/>
      </right>
      <top style="thick">
        <color rgb="FF996633"/>
      </top>
      <bottom style="thick">
        <color rgb="FF996633"/>
      </bottom>
      <diagonal/>
    </border>
    <border>
      <left style="thick">
        <color rgb="FF996633"/>
      </left>
      <right style="thin">
        <color rgb="FF996633"/>
      </right>
      <top style="thick">
        <color rgb="FF996633"/>
      </top>
      <bottom style="thin">
        <color rgb="FF996633"/>
      </bottom>
      <diagonal/>
    </border>
    <border>
      <left style="thin">
        <color rgb="FF996633"/>
      </left>
      <right style="thin">
        <color rgb="FF996633"/>
      </right>
      <top style="thick">
        <color rgb="FF996633"/>
      </top>
      <bottom style="thin">
        <color rgb="FF996633"/>
      </bottom>
      <diagonal/>
    </border>
    <border>
      <left style="thin">
        <color rgb="FF996633"/>
      </left>
      <right style="thick">
        <color rgb="FF996633"/>
      </right>
      <top style="thick">
        <color rgb="FF996633"/>
      </top>
      <bottom style="thin">
        <color rgb="FF996633"/>
      </bottom>
      <diagonal/>
    </border>
    <border>
      <left style="thick">
        <color rgb="FF996633"/>
      </left>
      <right style="thin">
        <color rgb="FF996633"/>
      </right>
      <top style="thin">
        <color rgb="FF996633"/>
      </top>
      <bottom style="thin">
        <color rgb="FF996633"/>
      </bottom>
      <diagonal/>
    </border>
    <border>
      <left style="thin">
        <color rgb="FF996633"/>
      </left>
      <right style="thin">
        <color rgb="FF996633"/>
      </right>
      <top style="thin">
        <color rgb="FF996633"/>
      </top>
      <bottom style="thin">
        <color rgb="FF996633"/>
      </bottom>
      <diagonal/>
    </border>
    <border>
      <left style="thin">
        <color rgb="FF996633"/>
      </left>
      <right style="thick">
        <color rgb="FF996633"/>
      </right>
      <top style="thin">
        <color rgb="FF996633"/>
      </top>
      <bottom style="thin">
        <color rgb="FF996633"/>
      </bottom>
      <diagonal/>
    </border>
    <border>
      <left style="thick">
        <color rgb="FF996633"/>
      </left>
      <right style="thin">
        <color rgb="FF996633"/>
      </right>
      <top style="thin">
        <color rgb="FF996633"/>
      </top>
      <bottom style="thick">
        <color rgb="FF996633"/>
      </bottom>
      <diagonal/>
    </border>
    <border>
      <left style="thin">
        <color rgb="FF996633"/>
      </left>
      <right style="thin">
        <color rgb="FF996633"/>
      </right>
      <top style="thin">
        <color rgb="FF996633"/>
      </top>
      <bottom style="thick">
        <color rgb="FF996633"/>
      </bottom>
      <diagonal/>
    </border>
    <border>
      <left style="thin">
        <color rgb="FF996633"/>
      </left>
      <right style="thick">
        <color rgb="FF996633"/>
      </right>
      <top style="thin">
        <color rgb="FF996633"/>
      </top>
      <bottom style="thick">
        <color rgb="FF996633"/>
      </bottom>
      <diagonal/>
    </border>
    <border>
      <left style="thick">
        <color rgb="FF003366"/>
      </left>
      <right style="thick">
        <color rgb="FF003366"/>
      </right>
      <top style="thick">
        <color rgb="FF003366"/>
      </top>
      <bottom style="thick">
        <color rgb="FF003366"/>
      </bottom>
      <diagonal/>
    </border>
    <border>
      <left/>
      <right style="thick">
        <color rgb="FF003366"/>
      </right>
      <top style="thin">
        <color rgb="FF003366"/>
      </top>
      <bottom style="thin">
        <color rgb="FF003366"/>
      </bottom>
      <diagonal/>
    </border>
    <border>
      <left/>
      <right style="thick">
        <color rgb="FF003366"/>
      </right>
      <top style="thin">
        <color rgb="FF003366"/>
      </top>
      <bottom style="thick">
        <color rgb="FF003366"/>
      </bottom>
      <diagonal/>
    </border>
    <border>
      <left/>
      <right style="thick">
        <color rgb="FF003366"/>
      </right>
      <top/>
      <bottom style="thin">
        <color rgb="FF003366"/>
      </bottom>
      <diagonal/>
    </border>
    <border>
      <left style="thick">
        <color rgb="FFFFCCFF"/>
      </left>
      <right style="thick">
        <color rgb="FFFFCCFF"/>
      </right>
      <top style="thick">
        <color rgb="FFFFCCFF"/>
      </top>
      <bottom style="thick">
        <color rgb="FFFFCCFF"/>
      </bottom>
      <diagonal/>
    </border>
    <border>
      <left style="thick">
        <color rgb="FFFFCCFF"/>
      </left>
      <right style="thick">
        <color rgb="FFFFCCFF"/>
      </right>
      <top/>
      <bottom style="thick">
        <color rgb="FFFFCCFF"/>
      </bottom>
      <diagonal/>
    </border>
    <border>
      <left style="thick">
        <color rgb="FFFFCCFF"/>
      </left>
      <right style="thin">
        <color rgb="FFFFCCFF"/>
      </right>
      <top style="thick">
        <color rgb="FFFFCCFF"/>
      </top>
      <bottom style="thin">
        <color rgb="FFFFCCFF"/>
      </bottom>
      <diagonal/>
    </border>
    <border>
      <left style="thick">
        <color rgb="FFFFCCFF"/>
      </left>
      <right style="thin">
        <color rgb="FFFFCCFF"/>
      </right>
      <top style="thin">
        <color rgb="FFFFCCFF"/>
      </top>
      <bottom style="thin">
        <color rgb="FFFFCCFF"/>
      </bottom>
      <diagonal/>
    </border>
    <border>
      <left style="thick">
        <color rgb="FFFFCCFF"/>
      </left>
      <right style="thin">
        <color rgb="FFFFCCFF"/>
      </right>
      <top style="thin">
        <color rgb="FFFFCCFF"/>
      </top>
      <bottom style="thick">
        <color rgb="FFFFCCFF"/>
      </bottom>
      <diagonal/>
    </border>
    <border>
      <left style="thin">
        <color rgb="FFFFCCFF"/>
      </left>
      <right style="thick">
        <color rgb="FFFFCCFF"/>
      </right>
      <top style="thin">
        <color rgb="FFFFCCFF"/>
      </top>
      <bottom style="thin">
        <color rgb="FFFFCCFF"/>
      </bottom>
      <diagonal/>
    </border>
    <border>
      <left style="thick">
        <color rgb="FFFFCCFF"/>
      </left>
      <right style="thick">
        <color rgb="FFFFCCFF"/>
      </right>
      <top style="thin">
        <color rgb="FFFFCCFF"/>
      </top>
      <bottom style="thick">
        <color rgb="FFFFCCFF"/>
      </bottom>
      <diagonal/>
    </border>
    <border>
      <left style="thin">
        <color rgb="FFFFCCFF"/>
      </left>
      <right style="thick">
        <color rgb="FFFFCCFF"/>
      </right>
      <top style="thick">
        <color rgb="FFFFCCFF"/>
      </top>
      <bottom style="thick">
        <color rgb="FFFFCCFF"/>
      </bottom>
      <diagonal/>
    </border>
    <border>
      <left style="thin">
        <color rgb="FFFFCCFF"/>
      </left>
      <right/>
      <top style="thick">
        <color rgb="FFFFCCFF"/>
      </top>
      <bottom style="thin">
        <color rgb="FFFFCCFF"/>
      </bottom>
      <diagonal/>
    </border>
    <border>
      <left style="thick">
        <color rgb="FF990000"/>
      </left>
      <right style="thick">
        <color rgb="FF990000"/>
      </right>
      <top style="thick">
        <color rgb="FF990000"/>
      </top>
      <bottom style="thick">
        <color rgb="FF990000"/>
      </bottom>
      <diagonal/>
    </border>
    <border>
      <left style="thick">
        <color rgb="FF990000"/>
      </left>
      <right style="thin">
        <color rgb="FF990000"/>
      </right>
      <top/>
      <bottom style="thick">
        <color rgb="FF990000"/>
      </bottom>
      <diagonal/>
    </border>
    <border>
      <left style="thin">
        <color rgb="FF990000"/>
      </left>
      <right style="thick">
        <color rgb="FF990000"/>
      </right>
      <top/>
      <bottom style="thick">
        <color rgb="FF990000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2" xfId="0" applyFont="1" applyBorder="1" applyAlignment="1"/>
    <xf numFmtId="0" fontId="1" fillId="4" borderId="7" xfId="0" applyFont="1" applyFill="1" applyBorder="1" applyAlignment="1">
      <alignment horizontal="right" vertical="center" wrapText="1"/>
    </xf>
    <xf numFmtId="0" fontId="1" fillId="4" borderId="8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right" vertical="center" wrapText="1"/>
    </xf>
    <xf numFmtId="0" fontId="1" fillId="4" borderId="10" xfId="0" applyFont="1" applyFill="1" applyBorder="1" applyAlignment="1">
      <alignment horizontal="right" vertical="center" wrapText="1"/>
    </xf>
    <xf numFmtId="0" fontId="1" fillId="4" borderId="11" xfId="0" applyFont="1" applyFill="1" applyBorder="1" applyAlignment="1">
      <alignment horizontal="right" vertical="center" wrapText="1"/>
    </xf>
    <xf numFmtId="0" fontId="1" fillId="4" borderId="12" xfId="0" applyFont="1" applyFill="1" applyBorder="1" applyAlignment="1">
      <alignment horizontal="right" vertical="center" wrapText="1"/>
    </xf>
    <xf numFmtId="0" fontId="1" fillId="4" borderId="13" xfId="0" applyFont="1" applyFill="1" applyBorder="1" applyAlignment="1">
      <alignment horizontal="right"/>
    </xf>
    <xf numFmtId="0" fontId="1" fillId="4" borderId="14" xfId="0" applyFont="1" applyFill="1" applyBorder="1" applyAlignment="1">
      <alignment horizontal="right"/>
    </xf>
    <xf numFmtId="0" fontId="1" fillId="4" borderId="14" xfId="0" applyFont="1" applyFill="1" applyBorder="1" applyAlignment="1">
      <alignment horizontal="right" vertical="center"/>
    </xf>
    <xf numFmtId="0" fontId="1" fillId="4" borderId="15" xfId="0" applyFont="1" applyFill="1" applyBorder="1" applyAlignment="1">
      <alignment horizontal="right" vertical="center"/>
    </xf>
    <xf numFmtId="0" fontId="1" fillId="4" borderId="18" xfId="0" applyFont="1" applyFill="1" applyBorder="1" applyAlignment="1">
      <alignment horizontal="right" vertical="center" wrapText="1"/>
    </xf>
    <xf numFmtId="0" fontId="1" fillId="4" borderId="19" xfId="0" applyFont="1" applyFill="1" applyBorder="1" applyAlignment="1">
      <alignment horizontal="righ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9" fillId="5" borderId="20" xfId="0" applyFont="1" applyFill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0" fontId="1" fillId="6" borderId="21" xfId="0" applyFont="1" applyFill="1" applyBorder="1"/>
    <xf numFmtId="0" fontId="1" fillId="6" borderId="22" xfId="0" applyFont="1" applyFill="1" applyBorder="1"/>
    <xf numFmtId="0" fontId="1" fillId="6" borderId="23" xfId="0" applyFont="1" applyFill="1" applyBorder="1"/>
    <xf numFmtId="0" fontId="1" fillId="6" borderId="24" xfId="0" applyFont="1" applyFill="1" applyBorder="1"/>
    <xf numFmtId="0" fontId="1" fillId="6" borderId="25" xfId="0" applyFont="1" applyFill="1" applyBorder="1"/>
    <xf numFmtId="0" fontId="1" fillId="6" borderId="26" xfId="0" applyFont="1" applyFill="1" applyBorder="1"/>
    <xf numFmtId="0" fontId="1" fillId="6" borderId="27" xfId="0" applyFont="1" applyFill="1" applyBorder="1"/>
    <xf numFmtId="0" fontId="1" fillId="6" borderId="28" xfId="0" applyFont="1" applyFill="1" applyBorder="1"/>
    <xf numFmtId="0" fontId="1" fillId="6" borderId="29" xfId="0" applyFont="1" applyFill="1" applyBorder="1"/>
    <xf numFmtId="0" fontId="1" fillId="8" borderId="31" xfId="0" applyFont="1" applyFill="1" applyBorder="1"/>
    <xf numFmtId="0" fontId="1" fillId="8" borderId="32" xfId="0" applyFont="1" applyFill="1" applyBorder="1"/>
    <xf numFmtId="0" fontId="13" fillId="7" borderId="30" xfId="0" applyFont="1" applyFill="1" applyBorder="1" applyAlignment="1">
      <alignment horizontal="center" vertical="center" wrapText="1"/>
    </xf>
    <xf numFmtId="0" fontId="14" fillId="7" borderId="30" xfId="0" applyFont="1" applyFill="1" applyBorder="1" applyAlignment="1">
      <alignment horizontal="center" vertical="center" wrapText="1"/>
    </xf>
    <xf numFmtId="0" fontId="13" fillId="7" borderId="30" xfId="0" applyFont="1" applyFill="1" applyBorder="1" applyAlignment="1">
      <alignment horizontal="center" vertical="center"/>
    </xf>
    <xf numFmtId="0" fontId="1" fillId="8" borderId="33" xfId="0" applyFont="1" applyFill="1" applyBorder="1"/>
    <xf numFmtId="0" fontId="13" fillId="7" borderId="30" xfId="0" applyFont="1" applyFill="1" applyBorder="1" applyAlignment="1">
      <alignment horizontal="center"/>
    </xf>
    <xf numFmtId="0" fontId="17" fillId="9" borderId="34" xfId="0" applyFont="1" applyFill="1" applyBorder="1" applyAlignment="1">
      <alignment horizontal="center" vertical="center" wrapText="1"/>
    </xf>
    <xf numFmtId="14" fontId="18" fillId="9" borderId="34" xfId="0" applyNumberFormat="1" applyFont="1" applyFill="1" applyBorder="1" applyAlignment="1">
      <alignment horizontal="center" vertical="center" wrapText="1"/>
    </xf>
    <xf numFmtId="14" fontId="18" fillId="9" borderId="35" xfId="0" applyNumberFormat="1" applyFont="1" applyFill="1" applyBorder="1" applyAlignment="1">
      <alignment horizontal="center" vertical="center" wrapText="1"/>
    </xf>
    <xf numFmtId="0" fontId="20" fillId="9" borderId="34" xfId="0" applyFont="1" applyFill="1" applyBorder="1" applyAlignment="1">
      <alignment horizontal="center" vertical="center" wrapText="1"/>
    </xf>
    <xf numFmtId="0" fontId="17" fillId="9" borderId="34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right" vertical="center" wrapText="1"/>
    </xf>
    <xf numFmtId="0" fontId="0" fillId="2" borderId="42" xfId="0" applyFill="1" applyBorder="1" applyAlignment="1">
      <alignment horizontal="right"/>
    </xf>
    <xf numFmtId="0" fontId="1" fillId="2" borderId="37" xfId="0" applyFont="1" applyFill="1" applyBorder="1" applyAlignment="1">
      <alignment horizontal="right" vertical="center" wrapText="1"/>
    </xf>
    <xf numFmtId="0" fontId="0" fillId="2" borderId="39" xfId="0" applyFill="1" applyBorder="1" applyAlignment="1">
      <alignment horizontal="right"/>
    </xf>
    <xf numFmtId="0" fontId="1" fillId="2" borderId="38" xfId="0" applyFont="1" applyFill="1" applyBorder="1" applyAlignment="1">
      <alignment horizontal="right" vertical="center" wrapText="1"/>
    </xf>
    <xf numFmtId="0" fontId="1" fillId="2" borderId="40" xfId="0" applyFont="1" applyFill="1" applyBorder="1"/>
    <xf numFmtId="0" fontId="0" fillId="2" borderId="41" xfId="0" applyFill="1" applyBorder="1"/>
    <xf numFmtId="0" fontId="3" fillId="10" borderId="3" xfId="0" applyFont="1" applyFill="1" applyBorder="1" applyAlignment="1">
      <alignment horizontal="center"/>
    </xf>
    <xf numFmtId="0" fontId="3" fillId="10" borderId="4" xfId="0" applyFont="1" applyFill="1" applyBorder="1" applyAlignment="1">
      <alignment horizontal="center"/>
    </xf>
    <xf numFmtId="0" fontId="4" fillId="10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/>
    </xf>
    <xf numFmtId="0" fontId="4" fillId="10" borderId="3" xfId="0" applyFont="1" applyFill="1" applyBorder="1" applyAlignment="1">
      <alignment horizontal="center" vertical="center"/>
    </xf>
    <xf numFmtId="0" fontId="4" fillId="10" borderId="5" xfId="0" applyFont="1" applyFill="1" applyBorder="1" applyAlignment="1">
      <alignment horizontal="center" vertical="center"/>
    </xf>
    <xf numFmtId="0" fontId="4" fillId="10" borderId="4" xfId="0" applyFont="1" applyFill="1" applyBorder="1" applyAlignment="1">
      <alignment horizontal="center" vertical="center"/>
    </xf>
    <xf numFmtId="0" fontId="1" fillId="12" borderId="44" xfId="0" applyFont="1" applyFill="1" applyBorder="1"/>
    <xf numFmtId="0" fontId="1" fillId="12" borderId="45" xfId="0" applyFont="1" applyFill="1" applyBorder="1"/>
    <xf numFmtId="0" fontId="22" fillId="11" borderId="43" xfId="0" applyFont="1" applyFill="1" applyBorder="1" applyAlignment="1">
      <alignment horizontal="center"/>
    </xf>
    <xf numFmtId="0" fontId="22" fillId="11" borderId="43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  <colors>
    <mruColors>
      <color rgb="FF990000"/>
      <color rgb="FFFFCC66"/>
      <color rgb="FFCC6600"/>
      <color rgb="FFFFC5D8"/>
      <color rgb="FFFFCCCC"/>
      <color rgb="FFFFCCFF"/>
      <color rgb="FF660033"/>
      <color rgb="FF003366"/>
      <color rgb="FFCCECFF"/>
      <color rgb="FF0099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48"/>
  <sheetViews>
    <sheetView tabSelected="1" zoomScaleNormal="100" workbookViewId="0">
      <selection activeCell="D38" sqref="D38"/>
    </sheetView>
  </sheetViews>
  <sheetFormatPr defaultRowHeight="15"/>
  <cols>
    <col min="1" max="1" width="21.85546875" customWidth="1"/>
    <col min="2" max="2" width="15.85546875" customWidth="1"/>
    <col min="3" max="3" width="14.7109375"/>
    <col min="4" max="4" width="18.7109375"/>
    <col min="5" max="6" width="14.7109375"/>
    <col min="7" max="7" width="14.85546875"/>
    <col min="8" max="8" width="21.5703125" customWidth="1"/>
    <col min="9" max="9" width="14.140625" customWidth="1"/>
    <col min="10" max="10" width="16.7109375" customWidth="1"/>
    <col min="11" max="11" width="16.140625"/>
    <col min="12" max="1025" width="8.5703125"/>
  </cols>
  <sheetData>
    <row r="1" spans="1:15" ht="27.75" customHeight="1" thickTop="1" thickBot="1">
      <c r="A1" s="20" t="s">
        <v>0</v>
      </c>
      <c r="B1" s="23" t="s">
        <v>1</v>
      </c>
      <c r="C1" s="20" t="s">
        <v>2</v>
      </c>
      <c r="D1" s="23" t="s">
        <v>3</v>
      </c>
      <c r="E1" s="20" t="s">
        <v>4</v>
      </c>
      <c r="F1" s="23" t="s">
        <v>5</v>
      </c>
      <c r="G1" s="23" t="s">
        <v>6</v>
      </c>
      <c r="H1" s="2"/>
      <c r="I1" s="2"/>
      <c r="J1" s="26" t="s">
        <v>22</v>
      </c>
      <c r="K1" s="3"/>
      <c r="L1" s="3"/>
      <c r="M1" s="3"/>
      <c r="N1" s="3"/>
      <c r="O1" s="3"/>
    </row>
    <row r="2" spans="1:15" ht="38.25" customHeight="1" thickTop="1" thickBot="1">
      <c r="A2" s="20"/>
      <c r="B2" s="24" t="s">
        <v>36</v>
      </c>
      <c r="C2" s="20"/>
      <c r="D2" s="24" t="s">
        <v>7</v>
      </c>
      <c r="E2" s="20"/>
      <c r="F2" s="24" t="s">
        <v>37</v>
      </c>
      <c r="G2" s="24" t="s">
        <v>38</v>
      </c>
      <c r="H2" s="2"/>
      <c r="I2" s="2"/>
      <c r="J2" s="26"/>
      <c r="K2" s="3"/>
      <c r="L2" s="3"/>
      <c r="M2" s="3"/>
      <c r="N2" s="3"/>
      <c r="O2" s="3"/>
    </row>
    <row r="3" spans="1:15" ht="18.75" thickTop="1" thickBot="1">
      <c r="A3" s="21" t="s">
        <v>8</v>
      </c>
      <c r="B3" s="8">
        <v>50.83</v>
      </c>
      <c r="C3" s="9">
        <v>885.6</v>
      </c>
      <c r="D3" s="9">
        <v>759.1</v>
      </c>
      <c r="E3" s="9">
        <v>1364</v>
      </c>
      <c r="F3" s="9">
        <v>15</v>
      </c>
      <c r="G3" s="10">
        <v>147</v>
      </c>
      <c r="H3" s="4"/>
      <c r="I3" s="25" t="s">
        <v>39</v>
      </c>
      <c r="J3" s="18">
        <v>7.0000000000000007E-2</v>
      </c>
      <c r="K3" s="3"/>
      <c r="L3" s="3"/>
      <c r="M3" s="3"/>
      <c r="N3" s="3"/>
      <c r="O3" s="3"/>
    </row>
    <row r="4" spans="1:15" ht="18.75" thickTop="1" thickBot="1">
      <c r="A4" s="21" t="s">
        <v>9</v>
      </c>
      <c r="B4" s="11">
        <v>52.5</v>
      </c>
      <c r="C4" s="12">
        <v>857.1</v>
      </c>
      <c r="D4" s="12">
        <v>734.7</v>
      </c>
      <c r="E4" s="12">
        <v>1397</v>
      </c>
      <c r="F4" s="12">
        <v>18</v>
      </c>
      <c r="G4" s="13">
        <v>157.5</v>
      </c>
      <c r="H4" s="3"/>
      <c r="I4" s="22" t="s">
        <v>40</v>
      </c>
      <c r="J4" s="19">
        <f>J3*60*60*24*365*10^(-6)</f>
        <v>2.2075199999999997</v>
      </c>
      <c r="K4" s="3"/>
      <c r="L4" s="3"/>
      <c r="M4" s="3"/>
      <c r="N4" s="3"/>
      <c r="O4" s="3"/>
    </row>
    <row r="5" spans="1:15" ht="16.5" thickTop="1" thickBot="1">
      <c r="A5" s="21" t="s">
        <v>10</v>
      </c>
      <c r="B5" s="11">
        <v>53.15</v>
      </c>
      <c r="C5" s="12">
        <v>942.4</v>
      </c>
      <c r="D5" s="12">
        <v>807.8</v>
      </c>
      <c r="E5" s="12">
        <v>1468.5</v>
      </c>
      <c r="F5" s="12">
        <v>17</v>
      </c>
      <c r="G5" s="13">
        <v>141.80000000000001</v>
      </c>
      <c r="H5" s="3"/>
      <c r="I5" s="3"/>
      <c r="J5" s="3"/>
      <c r="K5" s="3"/>
      <c r="L5" s="3"/>
      <c r="M5" s="3"/>
      <c r="N5" s="3"/>
      <c r="O5" s="3"/>
    </row>
    <row r="6" spans="1:15" ht="16.5" thickTop="1" thickBot="1">
      <c r="A6" s="21" t="s">
        <v>11</v>
      </c>
      <c r="B6" s="11">
        <v>54.55</v>
      </c>
      <c r="C6" s="12">
        <v>638.4</v>
      </c>
      <c r="D6" s="12">
        <v>547.20000000000005</v>
      </c>
      <c r="E6" s="12">
        <v>1413.5</v>
      </c>
      <c r="F6" s="12">
        <v>19</v>
      </c>
      <c r="G6" s="13">
        <v>189</v>
      </c>
      <c r="H6" s="3"/>
      <c r="I6" s="3"/>
      <c r="J6" s="3"/>
      <c r="K6" s="3"/>
      <c r="L6" s="3"/>
      <c r="M6" s="3"/>
      <c r="N6" s="3"/>
      <c r="O6" s="3"/>
    </row>
    <row r="7" spans="1:15" ht="16.5" thickTop="1" thickBot="1">
      <c r="A7" s="21" t="s">
        <v>12</v>
      </c>
      <c r="B7" s="11">
        <v>51.2</v>
      </c>
      <c r="C7" s="12">
        <v>715.7</v>
      </c>
      <c r="D7" s="12">
        <v>613.4</v>
      </c>
      <c r="E7" s="12">
        <v>1402.5</v>
      </c>
      <c r="F7" s="12">
        <v>20</v>
      </c>
      <c r="G7" s="13">
        <v>186.9</v>
      </c>
      <c r="H7" s="3"/>
      <c r="I7" s="3"/>
      <c r="J7" s="3"/>
      <c r="K7" s="3"/>
      <c r="L7" s="3"/>
      <c r="M7" s="3"/>
      <c r="N7" s="3"/>
      <c r="O7" s="3"/>
    </row>
    <row r="8" spans="1:15" ht="16.5" thickTop="1" thickBot="1">
      <c r="A8" s="21" t="s">
        <v>13</v>
      </c>
      <c r="B8" s="11">
        <v>50.1</v>
      </c>
      <c r="C8" s="12">
        <v>865.4</v>
      </c>
      <c r="D8" s="12">
        <v>741.8</v>
      </c>
      <c r="E8" s="12">
        <v>1463</v>
      </c>
      <c r="F8" s="12">
        <v>19</v>
      </c>
      <c r="G8" s="13">
        <v>147</v>
      </c>
      <c r="H8" s="3"/>
      <c r="I8" s="3"/>
      <c r="J8" s="3"/>
      <c r="K8" s="3"/>
      <c r="L8" s="3"/>
      <c r="M8" s="3"/>
      <c r="N8" s="3"/>
      <c r="O8" s="3"/>
    </row>
    <row r="9" spans="1:15" ht="16.5" thickTop="1" thickBot="1">
      <c r="A9" s="21" t="s">
        <v>14</v>
      </c>
      <c r="B9" s="11">
        <v>51.83</v>
      </c>
      <c r="C9" s="12">
        <v>918.6</v>
      </c>
      <c r="D9" s="12">
        <v>787.4</v>
      </c>
      <c r="E9" s="12">
        <v>1402.5</v>
      </c>
      <c r="F9" s="12">
        <v>21</v>
      </c>
      <c r="G9" s="13">
        <v>140.69999999999999</v>
      </c>
      <c r="H9" s="3"/>
      <c r="I9" s="3"/>
      <c r="J9" s="3"/>
      <c r="K9" s="3"/>
      <c r="L9" s="3"/>
      <c r="M9" s="3"/>
      <c r="N9" s="3"/>
      <c r="O9" s="3"/>
    </row>
    <row r="10" spans="1:15" ht="16.5" thickTop="1" thickBot="1">
      <c r="A10" s="21" t="s">
        <v>15</v>
      </c>
      <c r="B10" s="11">
        <v>54.55</v>
      </c>
      <c r="C10" s="12">
        <v>625.79999999999995</v>
      </c>
      <c r="D10" s="12">
        <v>536.4</v>
      </c>
      <c r="E10" s="12">
        <v>1364</v>
      </c>
      <c r="F10" s="12">
        <v>22</v>
      </c>
      <c r="G10" s="13">
        <v>180.6</v>
      </c>
      <c r="H10" s="3"/>
      <c r="I10" s="3"/>
      <c r="J10" s="3"/>
      <c r="K10" s="3"/>
      <c r="L10" s="3"/>
      <c r="M10" s="3"/>
      <c r="N10" s="3"/>
      <c r="O10" s="3"/>
    </row>
    <row r="11" spans="1:15" ht="16.5" thickTop="1" thickBot="1">
      <c r="A11" s="21" t="s">
        <v>16</v>
      </c>
      <c r="B11" s="11">
        <v>52.42</v>
      </c>
      <c r="C11" s="12">
        <v>865.5</v>
      </c>
      <c r="D11" s="12">
        <v>741.9</v>
      </c>
      <c r="E11" s="12">
        <v>1523.5</v>
      </c>
      <c r="F11" s="12">
        <v>22</v>
      </c>
      <c r="G11" s="13">
        <v>142.80000000000001</v>
      </c>
      <c r="H11" s="3"/>
      <c r="I11" s="3"/>
      <c r="J11" s="3"/>
      <c r="K11" s="3"/>
      <c r="L11" s="3"/>
      <c r="M11" s="3"/>
      <c r="N11" s="3"/>
      <c r="O11" s="3"/>
    </row>
    <row r="12" spans="1:15" ht="16.5" thickTop="1" thickBot="1">
      <c r="A12" s="21" t="s">
        <v>17</v>
      </c>
      <c r="B12" s="11">
        <v>54.43</v>
      </c>
      <c r="C12" s="12">
        <v>863.9</v>
      </c>
      <c r="D12" s="12">
        <v>740.6</v>
      </c>
      <c r="E12" s="12">
        <v>1529</v>
      </c>
      <c r="F12" s="12">
        <v>23</v>
      </c>
      <c r="G12" s="13">
        <v>159.6</v>
      </c>
      <c r="H12" s="3"/>
      <c r="I12" s="3"/>
      <c r="J12" s="3"/>
      <c r="K12" s="3"/>
      <c r="L12" s="3"/>
      <c r="M12" s="3"/>
      <c r="N12" s="3"/>
      <c r="O12" s="3"/>
    </row>
    <row r="13" spans="1:15" ht="16.5" thickTop="1" thickBot="1">
      <c r="A13" s="21" t="s">
        <v>18</v>
      </c>
      <c r="B13" s="11">
        <v>54.68</v>
      </c>
      <c r="C13" s="12"/>
      <c r="D13" s="12"/>
      <c r="E13" s="12"/>
      <c r="F13" s="12"/>
      <c r="G13" s="13"/>
      <c r="H13" s="3"/>
      <c r="I13" s="3"/>
      <c r="J13" s="3"/>
      <c r="K13" s="3"/>
      <c r="L13" s="3"/>
      <c r="M13" s="3"/>
      <c r="N13" s="3"/>
      <c r="O13" s="3"/>
    </row>
    <row r="14" spans="1:15" ht="16.5" thickTop="1" thickBot="1">
      <c r="A14" s="22" t="s">
        <v>19</v>
      </c>
      <c r="B14" s="14"/>
      <c r="C14" s="15"/>
      <c r="D14" s="15"/>
      <c r="E14" s="15"/>
      <c r="F14" s="16">
        <f>AVERAGE(F3:F12)</f>
        <v>19.600000000000001</v>
      </c>
      <c r="G14" s="17">
        <f>AVERAGE(G3:G12)</f>
        <v>159.28999999999996</v>
      </c>
      <c r="H14" s="3"/>
      <c r="I14" s="3"/>
      <c r="J14" s="3"/>
      <c r="K14" s="3"/>
      <c r="L14" s="3"/>
      <c r="M14" s="3"/>
      <c r="N14" s="3"/>
      <c r="O14" s="3"/>
    </row>
    <row r="15" spans="1:15" ht="15.75" thickTop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5.75" thickBo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7" ht="17.25" thickTop="1" thickBot="1">
      <c r="A17" s="58" t="s">
        <v>24</v>
      </c>
      <c r="B17" s="59"/>
      <c r="C17" s="60" t="s">
        <v>26</v>
      </c>
      <c r="D17" s="60"/>
      <c r="E17" s="60"/>
      <c r="F17" s="60"/>
      <c r="G17" s="61" t="s">
        <v>27</v>
      </c>
      <c r="H17" s="3"/>
      <c r="I17" s="3"/>
      <c r="J17" s="3"/>
      <c r="K17" s="3"/>
      <c r="L17" s="3"/>
      <c r="M17" s="3"/>
      <c r="N17" s="3"/>
      <c r="O17" s="3"/>
    </row>
    <row r="18" spans="1:17" ht="16.5" thickTop="1" thickBot="1">
      <c r="A18" s="5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7" ht="52.5" customHeight="1" thickTop="1" thickBot="1">
      <c r="A19" s="27" t="s">
        <v>0</v>
      </c>
      <c r="B19" s="27" t="s">
        <v>41</v>
      </c>
      <c r="C19" s="29" t="s">
        <v>42</v>
      </c>
      <c r="D19" s="29" t="s">
        <v>43</v>
      </c>
      <c r="E19" s="29" t="s">
        <v>44</v>
      </c>
      <c r="F19" s="29" t="s">
        <v>45</v>
      </c>
      <c r="G19" s="27" t="s">
        <v>46</v>
      </c>
      <c r="H19" s="29" t="s">
        <v>20</v>
      </c>
      <c r="I19" s="6"/>
      <c r="J19" s="6"/>
      <c r="K19" s="6"/>
      <c r="L19" s="6"/>
      <c r="M19" s="6"/>
      <c r="N19" s="6"/>
      <c r="O19" s="6"/>
      <c r="P19" s="1"/>
      <c r="Q19" s="1"/>
    </row>
    <row r="20" spans="1:17" ht="16.5" thickTop="1" thickBot="1">
      <c r="A20" s="28" t="s">
        <v>8</v>
      </c>
      <c r="B20" s="30">
        <f>(B4-B3)*40</f>
        <v>66.800000000000068</v>
      </c>
      <c r="C20" s="31">
        <f>C3*560*10^(-3)</f>
        <v>495.93600000000004</v>
      </c>
      <c r="D20" s="31">
        <f>D3*40*10^(-3)</f>
        <v>30.364000000000001</v>
      </c>
      <c r="E20" s="31">
        <f>E3*560*10^(-3)</f>
        <v>763.84</v>
      </c>
      <c r="F20" s="31">
        <f>E3*40*10^(-3)</f>
        <v>54.56</v>
      </c>
      <c r="G20" s="31">
        <f>B20-D20+F20+$J$4+F3+G3</f>
        <v>255.20352000000008</v>
      </c>
      <c r="H20" s="32">
        <f>G20/C20</f>
        <v>0.51458962446767342</v>
      </c>
      <c r="I20" s="3"/>
      <c r="J20" s="3"/>
      <c r="K20" s="3"/>
      <c r="L20" s="3"/>
      <c r="M20" s="3"/>
      <c r="N20" s="3"/>
      <c r="O20" s="3"/>
    </row>
    <row r="21" spans="1:17" ht="16.5" thickTop="1" thickBot="1">
      <c r="A21" s="28" t="s">
        <v>9</v>
      </c>
      <c r="B21" s="33">
        <f>(B5-B4)*40</f>
        <v>25.999999999999943</v>
      </c>
      <c r="C21" s="34">
        <f>C4*560*10^(-3)</f>
        <v>479.976</v>
      </c>
      <c r="D21" s="34">
        <f>D4*40*10^(-3)</f>
        <v>29.388000000000002</v>
      </c>
      <c r="E21" s="34">
        <f>E4*560*10^(-3)</f>
        <v>782.32</v>
      </c>
      <c r="F21" s="34">
        <f>E4*40*10^(-3)</f>
        <v>55.88</v>
      </c>
      <c r="G21" s="34">
        <f>B21-D21+F21+$J$4+F4+G4</f>
        <v>230.19951999999995</v>
      </c>
      <c r="H21" s="35">
        <f t="shared" ref="H21:H29" si="0">G21/C21</f>
        <v>0.47960631364901568</v>
      </c>
      <c r="I21" s="3"/>
      <c r="J21" s="3"/>
      <c r="K21" s="3"/>
      <c r="L21" s="3"/>
      <c r="M21" s="3"/>
      <c r="N21" s="3"/>
      <c r="O21" s="3"/>
    </row>
    <row r="22" spans="1:17" ht="16.5" thickTop="1" thickBot="1">
      <c r="A22" s="28" t="s">
        <v>10</v>
      </c>
      <c r="B22" s="33">
        <f>(B6-B5)*40</f>
        <v>55.999999999999943</v>
      </c>
      <c r="C22" s="34">
        <f>C5*560*10^(-3)</f>
        <v>527.74400000000003</v>
      </c>
      <c r="D22" s="34">
        <f>D5*40*10^(-3)</f>
        <v>32.311999999999998</v>
      </c>
      <c r="E22" s="34">
        <f>E5*560*10^(-3)</f>
        <v>822.36</v>
      </c>
      <c r="F22" s="34">
        <f>E5*40*10^(-3)</f>
        <v>58.74</v>
      </c>
      <c r="G22" s="34">
        <f>B22-D22+F22+$J$4+F5+G5</f>
        <v>243.43551999999994</v>
      </c>
      <c r="H22" s="35">
        <f t="shared" si="0"/>
        <v>0.46127577007033699</v>
      </c>
      <c r="I22" s="3"/>
      <c r="J22" s="3"/>
      <c r="K22" s="3"/>
      <c r="L22" s="3"/>
      <c r="M22" s="3"/>
      <c r="N22" s="3"/>
      <c r="O22" s="3"/>
    </row>
    <row r="23" spans="1:17" ht="16.5" thickTop="1" thickBot="1">
      <c r="A23" s="28" t="s">
        <v>11</v>
      </c>
      <c r="B23" s="33">
        <f>(B7-B6)*40</f>
        <v>-133.99999999999977</v>
      </c>
      <c r="C23" s="34">
        <f>C6*560*10^(-3)</f>
        <v>357.50400000000002</v>
      </c>
      <c r="D23" s="34">
        <f>D6*40*10^(-3)</f>
        <v>21.888000000000002</v>
      </c>
      <c r="E23" s="34">
        <f>E6*560*10^(-3)</f>
        <v>791.56000000000006</v>
      </c>
      <c r="F23" s="34">
        <f>E6*40*10^(-3)</f>
        <v>56.54</v>
      </c>
      <c r="G23" s="34">
        <f>B23-D23+F23+$J$4+F6+G6</f>
        <v>110.85952000000022</v>
      </c>
      <c r="H23" s="35">
        <f t="shared" si="0"/>
        <v>0.31009308986752654</v>
      </c>
      <c r="I23" s="3"/>
      <c r="J23" s="3"/>
      <c r="K23" s="3"/>
      <c r="L23" s="3"/>
      <c r="M23" s="3"/>
      <c r="N23" s="3"/>
      <c r="O23" s="3"/>
    </row>
    <row r="24" spans="1:17" ht="16.5" thickTop="1" thickBot="1">
      <c r="A24" s="28" t="s">
        <v>12</v>
      </c>
      <c r="B24" s="33">
        <f>(B8-B7)*40</f>
        <v>-44.000000000000057</v>
      </c>
      <c r="C24" s="34">
        <f>C7*560*10^(-3)</f>
        <v>400.79200000000003</v>
      </c>
      <c r="D24" s="34">
        <f>D7*40*10^(-3)</f>
        <v>24.536000000000001</v>
      </c>
      <c r="E24" s="34">
        <f>E7*560*10^(-3)</f>
        <v>785.4</v>
      </c>
      <c r="F24" s="34">
        <f>E7*40*10^(-3)</f>
        <v>56.1</v>
      </c>
      <c r="G24" s="34">
        <f>B24-D24+F24+$J$4+F7+G7</f>
        <v>196.67151999999996</v>
      </c>
      <c r="H24" s="35">
        <f t="shared" si="0"/>
        <v>0.49070719974450572</v>
      </c>
      <c r="I24" s="3"/>
      <c r="J24" s="3"/>
      <c r="K24" s="3"/>
      <c r="L24" s="3"/>
      <c r="M24" s="3"/>
      <c r="N24" s="3"/>
      <c r="O24" s="3"/>
    </row>
    <row r="25" spans="1:17" ht="16.5" thickTop="1" thickBot="1">
      <c r="A25" s="28" t="s">
        <v>13</v>
      </c>
      <c r="B25" s="33">
        <f>(B9-B8)*40</f>
        <v>69.199999999999875</v>
      </c>
      <c r="C25" s="34">
        <f>C8*560*10^(-3)</f>
        <v>484.62400000000002</v>
      </c>
      <c r="D25" s="34">
        <f>D8*40*10^(-3)</f>
        <v>29.672000000000001</v>
      </c>
      <c r="E25" s="34">
        <f>E8*560*10^(-3)</f>
        <v>819.28</v>
      </c>
      <c r="F25" s="34">
        <f>E8*40*10^(-3)</f>
        <v>58.52</v>
      </c>
      <c r="G25" s="34">
        <f>B25-D25+F25+$J$4+F8+G8</f>
        <v>266.25551999999988</v>
      </c>
      <c r="H25" s="35">
        <f t="shared" si="0"/>
        <v>0.54940638515632712</v>
      </c>
      <c r="I25" s="3"/>
      <c r="J25" s="3"/>
      <c r="K25" s="3"/>
      <c r="L25" s="3"/>
      <c r="M25" s="3"/>
      <c r="N25" s="3"/>
      <c r="O25" s="3"/>
    </row>
    <row r="26" spans="1:17" ht="16.5" thickTop="1" thickBot="1">
      <c r="A26" s="28" t="s">
        <v>14</v>
      </c>
      <c r="B26" s="33">
        <f>(B10-B9)*40</f>
        <v>108.79999999999995</v>
      </c>
      <c r="C26" s="34">
        <f>C9*560*10^(-3)</f>
        <v>514.41600000000005</v>
      </c>
      <c r="D26" s="34">
        <f>D9*40*10^(-3)</f>
        <v>31.496000000000002</v>
      </c>
      <c r="E26" s="34">
        <f>E9*560*10^(-3)</f>
        <v>785.4</v>
      </c>
      <c r="F26" s="34">
        <f>E9*40*10^(-3)</f>
        <v>56.1</v>
      </c>
      <c r="G26" s="34">
        <f>B26-D26+F26+$J$4+F9+G9</f>
        <v>297.31151999999992</v>
      </c>
      <c r="H26" s="35">
        <f t="shared" si="0"/>
        <v>0.57795931697303327</v>
      </c>
      <c r="I26" s="3"/>
      <c r="J26" s="3"/>
      <c r="K26" s="3"/>
      <c r="L26" s="3"/>
      <c r="M26" s="3"/>
      <c r="N26" s="3"/>
      <c r="O26" s="3"/>
    </row>
    <row r="27" spans="1:17" ht="16.5" thickTop="1" thickBot="1">
      <c r="A27" s="28" t="s">
        <v>15</v>
      </c>
      <c r="B27" s="33">
        <f>(B11-B10)*40</f>
        <v>-85.199999999999818</v>
      </c>
      <c r="C27" s="34">
        <f>C10*560*10^(-3)</f>
        <v>350.44799999999998</v>
      </c>
      <c r="D27" s="34">
        <f>D10*40*10^(-3)</f>
        <v>21.456</v>
      </c>
      <c r="E27" s="34">
        <f>E10*560*10^(-3)</f>
        <v>763.84</v>
      </c>
      <c r="F27" s="34">
        <f>E10*40*10^(-3)</f>
        <v>54.56</v>
      </c>
      <c r="G27" s="34">
        <f>B27-D27+F27+$J$4+F10+G10</f>
        <v>152.71152000000018</v>
      </c>
      <c r="H27" s="35">
        <f t="shared" si="0"/>
        <v>0.43576085467744197</v>
      </c>
      <c r="I27" s="3"/>
      <c r="J27" s="3"/>
      <c r="K27" s="3"/>
      <c r="L27" s="3"/>
      <c r="M27" s="3"/>
      <c r="N27" s="3"/>
      <c r="O27" s="3"/>
    </row>
    <row r="28" spans="1:17" ht="16.5" thickTop="1" thickBot="1">
      <c r="A28" s="28" t="s">
        <v>16</v>
      </c>
      <c r="B28" s="33">
        <f>(B12-B11)*40</f>
        <v>80.39999999999992</v>
      </c>
      <c r="C28" s="34">
        <f>C11*560*10^(-3)</f>
        <v>484.68</v>
      </c>
      <c r="D28" s="34">
        <f>D11*40*10^(-3)</f>
        <v>29.676000000000002</v>
      </c>
      <c r="E28" s="34">
        <f>E11*560*10^(-3)</f>
        <v>853.16</v>
      </c>
      <c r="F28" s="34">
        <f>E11*40*10^(-3)</f>
        <v>60.94</v>
      </c>
      <c r="G28" s="34">
        <f>B28-D28+F28+$J$4+F11+G11</f>
        <v>278.67151999999993</v>
      </c>
      <c r="H28" s="35">
        <f t="shared" si="0"/>
        <v>0.57495980853346518</v>
      </c>
      <c r="I28" s="3"/>
      <c r="J28" s="3"/>
      <c r="K28" s="3"/>
      <c r="L28" s="3"/>
      <c r="M28" s="3"/>
      <c r="N28" s="3"/>
      <c r="O28" s="3"/>
    </row>
    <row r="29" spans="1:17" ht="16.5" thickTop="1" thickBot="1">
      <c r="A29" s="28" t="s">
        <v>17</v>
      </c>
      <c r="B29" s="33">
        <f>(B13-B12)*40</f>
        <v>10</v>
      </c>
      <c r="C29" s="34">
        <f>C12*560*10^(-3)</f>
        <v>483.78399999999999</v>
      </c>
      <c r="D29" s="34">
        <f>D12*40*10^(-3)</f>
        <v>29.624000000000002</v>
      </c>
      <c r="E29" s="34">
        <f>E12*560*10^(-3)</f>
        <v>856.24</v>
      </c>
      <c r="F29" s="34">
        <f>E12*40*10^(-3)</f>
        <v>61.160000000000004</v>
      </c>
      <c r="G29" s="34">
        <f>B29-D29+F29+$J$4+F12+G12</f>
        <v>226.34352000000001</v>
      </c>
      <c r="H29" s="35">
        <f t="shared" si="0"/>
        <v>0.4678606981628165</v>
      </c>
      <c r="I29" s="3"/>
      <c r="J29" s="3"/>
      <c r="K29" s="3"/>
      <c r="L29" s="3"/>
      <c r="M29" s="3"/>
      <c r="N29" s="3"/>
      <c r="O29" s="3"/>
    </row>
    <row r="30" spans="1:17" ht="16.5" thickTop="1" thickBot="1">
      <c r="A30" s="28" t="s">
        <v>18</v>
      </c>
      <c r="B30" s="33"/>
      <c r="C30" s="34"/>
      <c r="D30" s="34"/>
      <c r="E30" s="34"/>
      <c r="F30" s="34"/>
      <c r="G30" s="34"/>
      <c r="H30" s="35"/>
      <c r="I30" s="3"/>
      <c r="J30" s="3"/>
      <c r="K30" s="3"/>
      <c r="L30" s="3"/>
      <c r="M30" s="3"/>
      <c r="N30" s="3"/>
      <c r="O30" s="3"/>
    </row>
    <row r="31" spans="1:17" ht="16.5" thickTop="1" thickBot="1">
      <c r="A31" s="29" t="s">
        <v>19</v>
      </c>
      <c r="B31" s="36"/>
      <c r="C31" s="37"/>
      <c r="D31" s="37">
        <f>AVERAGE(D20:D29)</f>
        <v>28.041200000000003</v>
      </c>
      <c r="E31" s="37"/>
      <c r="F31" s="37">
        <f>AVERAGE(F20:F29)</f>
        <v>57.31</v>
      </c>
      <c r="G31" s="37">
        <f>AVERAGE(G20:G29)</f>
        <v>225.76632000000001</v>
      </c>
      <c r="H31" s="38"/>
      <c r="I31" s="3"/>
      <c r="J31" s="3"/>
      <c r="K31" s="3"/>
      <c r="L31" s="3"/>
      <c r="M31" s="3"/>
      <c r="N31" s="3"/>
      <c r="O31" s="3"/>
    </row>
    <row r="32" spans="1:17" ht="15.75" thickTop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5.75" thickBo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7.25" thickTop="1" thickBot="1">
      <c r="A34" s="62" t="s">
        <v>25</v>
      </c>
      <c r="B34" s="63"/>
      <c r="C34" s="64" t="s">
        <v>28</v>
      </c>
      <c r="D34" s="64"/>
      <c r="E34" s="7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6.5" thickTop="1" thickBo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16.5" thickTop="1" thickBot="1">
      <c r="A36" s="70" t="s">
        <v>23</v>
      </c>
      <c r="B36" s="71" t="s">
        <v>21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16.5" thickTop="1" thickBot="1">
      <c r="A37" s="68">
        <f>G31+D31-$J$3-F31-F14-G14</f>
        <v>17.537520000000058</v>
      </c>
      <c r="B37" s="69">
        <f>A37/40</f>
        <v>0.43843800000000144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15.75" thickTop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5.75" thickBo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19.5" thickTop="1" thickBot="1">
      <c r="A40" s="62" t="s">
        <v>29</v>
      </c>
      <c r="B40" s="63"/>
      <c r="C40" s="65" t="s">
        <v>30</v>
      </c>
      <c r="D40" s="66"/>
      <c r="E40" s="66"/>
      <c r="F40" s="66"/>
      <c r="G40" s="67"/>
      <c r="H40" s="3"/>
      <c r="I40" s="3"/>
      <c r="J40" s="3"/>
      <c r="K40" s="3"/>
      <c r="L40" s="3"/>
      <c r="M40" s="3"/>
      <c r="N40" s="3"/>
      <c r="O40" s="3"/>
    </row>
    <row r="41" spans="1:15" ht="16.5" thickTop="1" thickBo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ht="20.25" thickTop="1" thickBot="1">
      <c r="A42" s="41" t="s">
        <v>0</v>
      </c>
      <c r="B42" s="45" t="s">
        <v>47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16.5" thickTop="1" thickBot="1">
      <c r="A43" s="42" t="s">
        <v>8</v>
      </c>
      <c r="B43" s="44">
        <f>G20*1.2*100/(600-40)</f>
        <v>54.686468571428591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ht="16.5" thickTop="1" thickBot="1">
      <c r="A44" s="42" t="s">
        <v>9</v>
      </c>
      <c r="B44" s="39">
        <f>G21*1.2*100/(600-40)</f>
        <v>49.328468571428559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ht="16.5" thickTop="1" thickBot="1">
      <c r="A45" s="42" t="s">
        <v>10</v>
      </c>
      <c r="B45" s="39">
        <f>G22*1.2*100/(600-40)</f>
        <v>52.164754285714274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ht="16.5" thickTop="1" thickBot="1">
      <c r="A46" s="42" t="s">
        <v>11</v>
      </c>
      <c r="B46" s="39">
        <f>G23*1.2*100/(600-40)</f>
        <v>23.755611428571473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ht="16.5" thickTop="1" thickBot="1">
      <c r="A47" s="42" t="s">
        <v>12</v>
      </c>
      <c r="B47" s="39">
        <f>G24*1.2*100/(600-40)</f>
        <v>42.143897142857128</v>
      </c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ht="16.5" thickTop="1" thickBot="1">
      <c r="A48" s="42" t="s">
        <v>13</v>
      </c>
      <c r="B48" s="39">
        <f>G25*1.2*100/(600-40)</f>
        <v>57.054754285714253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ht="16.5" thickTop="1" thickBot="1">
      <c r="A49" s="42" t="s">
        <v>14</v>
      </c>
      <c r="B49" s="39">
        <f>G26*1.2*100/(600-40)</f>
        <v>63.709611428571407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ht="16.5" thickTop="1" thickBot="1">
      <c r="A50" s="42" t="s">
        <v>15</v>
      </c>
      <c r="B50" s="39">
        <f>G27*1.2*100/(600-40)</f>
        <v>32.723897142857176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ht="16.5" thickTop="1" thickBot="1">
      <c r="A51" s="42" t="s">
        <v>16</v>
      </c>
      <c r="B51" s="39">
        <f>G28*1.2*100/(600-40)</f>
        <v>59.71532571428569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ht="16.5" thickTop="1" thickBot="1">
      <c r="A52" s="42" t="s">
        <v>17</v>
      </c>
      <c r="B52" s="39">
        <f>G29*1.2*100/(600-40)</f>
        <v>48.502182857142863</v>
      </c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ht="16.5" thickTop="1" thickBot="1">
      <c r="A53" s="42" t="s">
        <v>18</v>
      </c>
      <c r="B53" s="39">
        <f>G30*1.2*100/(600-40)</f>
        <v>0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ht="16.5" thickTop="1" thickBot="1">
      <c r="A54" s="43" t="s">
        <v>31</v>
      </c>
      <c r="B54" s="40">
        <f>G31*1.2*100/(600-40)</f>
        <v>48.378497142857142</v>
      </c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ht="15.75" thickTop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ht="15.75" thickBo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ht="17.25" thickTop="1" thickBot="1">
      <c r="A57" s="62" t="s">
        <v>32</v>
      </c>
      <c r="B57" s="63"/>
      <c r="C57" s="60" t="s">
        <v>33</v>
      </c>
      <c r="D57" s="60"/>
      <c r="E57" s="60" t="s">
        <v>34</v>
      </c>
      <c r="F57" s="60"/>
      <c r="G57" s="3"/>
      <c r="H57" s="3"/>
      <c r="I57" s="3"/>
      <c r="J57" s="3"/>
      <c r="K57" s="3"/>
      <c r="L57" s="3"/>
      <c r="M57" s="3"/>
      <c r="N57" s="3"/>
      <c r="O57" s="3"/>
    </row>
    <row r="58" spans="1:15" ht="16.5" thickTop="1" thickBo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ht="33.75" thickTop="1" thickBot="1">
      <c r="A59" s="46" t="s">
        <v>35</v>
      </c>
      <c r="B59" s="46" t="s">
        <v>49</v>
      </c>
      <c r="C59" s="49" t="s">
        <v>50</v>
      </c>
      <c r="D59" s="49" t="s">
        <v>51</v>
      </c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ht="16.5" thickTop="1" thickBot="1">
      <c r="A60" s="48">
        <v>41258</v>
      </c>
      <c r="B60" s="51">
        <v>8</v>
      </c>
      <c r="C60" s="52">
        <f>B60*60*60*24*10^(-6)</f>
        <v>0.69119999999999993</v>
      </c>
      <c r="D60" s="57">
        <f>MAX(B60:B71)*60*60*24*10^(-6)</f>
        <v>6.3935999999999993</v>
      </c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ht="16.5" thickTop="1" thickBot="1">
      <c r="A61" s="47">
        <v>41259</v>
      </c>
      <c r="B61" s="53">
        <v>8</v>
      </c>
      <c r="C61" s="54">
        <f t="shared" ref="C61:C71" si="1">B61*60*60*24*10^(-6)</f>
        <v>0.69119999999999993</v>
      </c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ht="16.5" thickTop="1" thickBot="1">
      <c r="A62" s="47">
        <v>41260</v>
      </c>
      <c r="B62" s="53">
        <v>8</v>
      </c>
      <c r="C62" s="54">
        <f t="shared" si="1"/>
        <v>0.69119999999999993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ht="16.5" thickTop="1" thickBot="1">
      <c r="A63" s="47">
        <v>41261</v>
      </c>
      <c r="B63" s="53">
        <v>10</v>
      </c>
      <c r="C63" s="54">
        <f t="shared" si="1"/>
        <v>0.86399999999999999</v>
      </c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ht="16.5" thickTop="1" thickBot="1">
      <c r="A64" s="47">
        <v>41262</v>
      </c>
      <c r="B64" s="53">
        <v>37</v>
      </c>
      <c r="C64" s="54">
        <f t="shared" si="1"/>
        <v>3.1967999999999996</v>
      </c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ht="16.5" thickTop="1" thickBot="1">
      <c r="A65" s="47">
        <v>41263</v>
      </c>
      <c r="B65" s="53">
        <v>74</v>
      </c>
      <c r="C65" s="54">
        <f t="shared" si="1"/>
        <v>6.3935999999999993</v>
      </c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ht="16.5" thickTop="1" thickBot="1">
      <c r="A66" s="47">
        <v>41264</v>
      </c>
      <c r="B66" s="53">
        <v>61</v>
      </c>
      <c r="C66" s="54">
        <f t="shared" si="1"/>
        <v>5.2703999999999995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ht="16.5" thickTop="1" thickBot="1">
      <c r="A67" s="47">
        <v>41265</v>
      </c>
      <c r="B67" s="53">
        <v>49</v>
      </c>
      <c r="C67" s="54">
        <f t="shared" si="1"/>
        <v>4.2336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ht="16.5" thickTop="1" thickBot="1">
      <c r="A68" s="47">
        <v>41266</v>
      </c>
      <c r="B68" s="53">
        <v>27</v>
      </c>
      <c r="C68" s="54">
        <f t="shared" si="1"/>
        <v>2.3327999999999998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ht="16.5" thickTop="1" thickBot="1">
      <c r="A69" s="47">
        <v>41267</v>
      </c>
      <c r="B69" s="53">
        <v>16</v>
      </c>
      <c r="C69" s="54">
        <f t="shared" si="1"/>
        <v>1.3823999999999999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ht="16.5" thickTop="1" thickBot="1">
      <c r="A70" s="47">
        <v>41268</v>
      </c>
      <c r="B70" s="53">
        <v>8</v>
      </c>
      <c r="C70" s="54">
        <f t="shared" si="1"/>
        <v>0.69119999999999993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ht="16.5" thickTop="1" thickBot="1">
      <c r="A71" s="47">
        <v>41269</v>
      </c>
      <c r="B71" s="55">
        <v>8</v>
      </c>
      <c r="C71" s="54">
        <f t="shared" si="1"/>
        <v>0.69119999999999993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ht="18.75" thickTop="1" thickBot="1">
      <c r="A72" s="50" t="s">
        <v>48</v>
      </c>
      <c r="B72" s="50"/>
      <c r="C72" s="56">
        <f>SUM(C60:C71)</f>
        <v>27.129599999999993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ht="15.75" thickTop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</sheetData>
  <mergeCells count="16">
    <mergeCell ref="A72:B72"/>
    <mergeCell ref="A40:B40"/>
    <mergeCell ref="C40:G40"/>
    <mergeCell ref="A57:B57"/>
    <mergeCell ref="C57:D57"/>
    <mergeCell ref="E57:F57"/>
    <mergeCell ref="J1:J2"/>
    <mergeCell ref="A17:B17"/>
    <mergeCell ref="A34:B34"/>
    <mergeCell ref="C34:D34"/>
    <mergeCell ref="C17:F17"/>
    <mergeCell ref="A1:A2"/>
    <mergeCell ref="C1:C2"/>
    <mergeCell ref="E1:E2"/>
    <mergeCell ref="H1:H2"/>
    <mergeCell ref="I1:I2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RowHeight="15"/>
  <cols>
    <col min="1" max="1025" width="8.570312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RowHeight="15"/>
  <cols>
    <col min="1" max="1025" width="8.570312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athina</dc:creator>
  <cp:lastModifiedBy>PC</cp:lastModifiedBy>
  <cp:revision>0</cp:revision>
  <dcterms:created xsi:type="dcterms:W3CDTF">2015-10-28T20:12:04Z</dcterms:created>
  <dcterms:modified xsi:type="dcterms:W3CDTF">2015-10-31T00:53:42Z</dcterms:modified>
  <dc:language>en-US</dc:language>
</cp:coreProperties>
</file>